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<sst xmlns="http://schemas.openxmlformats.org/spreadsheetml/2006/main" count="164" uniqueCount="38">
  <si>
    <t>Do not change anything in gray cells. Users may change yellow cells only.</t>
  </si>
  <si>
    <t>Use specified units only. You may need to convert American local units (inches, pounds, etc.) to these units.</t>
  </si>
  <si>
    <t>You do not have to input all the yellow cells. Use cells as required. (For example, for three sub-chamber systems, use 0-3 and 13-15 cells)</t>
  </si>
  <si>
    <t>Refere to MCAP006E for details and understand that this calculation is just rough estimation.</t>
  </si>
  <si>
    <t>There is no warranty. Users must use this spreadsheet at user's own risk. Bug reports are appreciated.</t>
  </si>
  <si>
    <t>This spreadsheet and related documents are NOT allowed for commercial use.</t>
  </si>
  <si>
    <t>You may use this spreadsheet only if you agreed to above terms and conditions.</t>
  </si>
  <si>
    <t>Common Items
Inter-chamber/open-air ducts</t>
  </si>
  <si>
    <t>Inter-Chamber ducts</t>
  </si>
  <si>
    <t>Open-Air Ducts</t>
  </si>
  <si>
    <t>j</t>
  </si>
  <si>
    <t>Actual
Capacity</t>
  </si>
  <si>
    <t>Cross-sectional area</t>
  </si>
  <si>
    <t>Equivalent Length</t>
  </si>
  <si>
    <t>Mass of Air
involved</t>
  </si>
  <si>
    <t>Equivalent
Volume
of V0</t>
  </si>
  <si>
    <t>Equivalent
Volume
of Vj</t>
  </si>
  <si>
    <t>Equivalent
Stiffness</t>
  </si>
  <si>
    <t>Characteristic
Frequency</t>
  </si>
  <si>
    <t>User's Parameters</t>
  </si>
  <si>
    <t>Unit</t>
  </si>
  <si>
    <t>[L]</t>
  </si>
  <si>
    <t>[m3]</t>
  </si>
  <si>
    <t>[cm2]</t>
  </si>
  <si>
    <t>[mm]</t>
  </si>
  <si>
    <t>[kg]</t>
  </si>
  <si>
    <t>[N/m]</t>
  </si>
  <si>
    <t>[Hz]</t>
  </si>
  <si>
    <t>α</t>
  </si>
  <si>
    <t>Usually 1</t>
  </si>
  <si>
    <t># of Chambers &amp; Ducts</t>
  </si>
  <si>
    <t>-</t>
  </si>
  <si>
    <t>β</t>
  </si>
  <si>
    <t>Usually 0</t>
  </si>
  <si>
    <t>γ</t>
  </si>
  <si>
    <t>1.4 for adiabatic condition
1.0 for equithermal condition</t>
  </si>
  <si>
    <t># of Open-air Ducts</t>
  </si>
  <si>
    <t>How to Use this Spreadsheet to Estimate Characteristic Frequencis of Standard MCAP-CR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</si>
</sst>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00"/>
  </numFmts>
  <fonts count="41">
    <font>
      <sz val="10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2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176" fontId="21" fillId="33" borderId="10" xfId="0" applyNumberFormat="1" applyFont="1" applyFill="1" applyBorder="1" applyAlignment="1" applyProtection="1">
      <alignment vertical="center"/>
      <protection locked="0"/>
    </xf>
    <xf numFmtId="177" fontId="21" fillId="34" borderId="29" xfId="0" applyNumberFormat="1" applyFont="1" applyFill="1" applyBorder="1" applyAlignment="1">
      <alignment vertical="center"/>
    </xf>
    <xf numFmtId="177" fontId="21" fillId="0" borderId="19" xfId="0" applyNumberFormat="1" applyFont="1" applyBorder="1" applyAlignment="1">
      <alignment horizontal="center" vertical="center"/>
    </xf>
    <xf numFmtId="177" fontId="21" fillId="0" borderId="30" xfId="0" applyNumberFormat="1" applyFont="1" applyBorder="1" applyAlignment="1">
      <alignment horizontal="center" vertical="center"/>
    </xf>
    <xf numFmtId="178" fontId="21" fillId="34" borderId="19" xfId="0" applyNumberFormat="1" applyFont="1" applyFill="1" applyBorder="1" applyAlignment="1">
      <alignment horizontal="center" vertical="center" shrinkToFit="1"/>
    </xf>
    <xf numFmtId="0" fontId="21" fillId="34" borderId="0" xfId="0" applyFont="1" applyFill="1" applyAlignment="1">
      <alignment horizontal="center" vertical="center"/>
    </xf>
    <xf numFmtId="0" fontId="21" fillId="34" borderId="31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76" fontId="21" fillId="33" borderId="33" xfId="0" applyNumberFormat="1" applyFont="1" applyFill="1" applyBorder="1" applyAlignment="1" applyProtection="1">
      <alignment vertical="center"/>
      <protection locked="0"/>
    </xf>
    <xf numFmtId="177" fontId="21" fillId="34" borderId="34" xfId="0" applyNumberFormat="1" applyFont="1" applyFill="1" applyBorder="1" applyAlignment="1">
      <alignment vertical="center"/>
    </xf>
    <xf numFmtId="2" fontId="21" fillId="33" borderId="35" xfId="0" applyNumberFormat="1" applyFont="1" applyFill="1" applyBorder="1" applyAlignment="1" applyProtection="1">
      <alignment vertical="center"/>
      <protection locked="0"/>
    </xf>
    <xf numFmtId="1" fontId="21" fillId="33" borderId="36" xfId="0" applyNumberFormat="1" applyFont="1" applyFill="1" applyBorder="1" applyAlignment="1" applyProtection="1">
      <alignment vertical="center"/>
      <protection locked="0"/>
    </xf>
    <xf numFmtId="178" fontId="21" fillId="34" borderId="37" xfId="0" applyNumberFormat="1" applyFont="1" applyFill="1" applyBorder="1" applyAlignment="1">
      <alignment vertical="center" shrinkToFit="1"/>
    </xf>
    <xf numFmtId="177" fontId="21" fillId="34" borderId="38" xfId="0" applyNumberFormat="1" applyFont="1" applyFill="1" applyBorder="1" applyAlignment="1">
      <alignment vertical="center"/>
    </xf>
    <xf numFmtId="176" fontId="21" fillId="34" borderId="38" xfId="0" applyNumberFormat="1" applyFont="1" applyFill="1" applyBorder="1" applyAlignment="1">
      <alignment vertical="center"/>
    </xf>
    <xf numFmtId="176" fontId="22" fillId="34" borderId="37" xfId="0" applyNumberFormat="1" applyFont="1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/>
    </xf>
    <xf numFmtId="0" fontId="21" fillId="34" borderId="38" xfId="0" applyFont="1" applyFill="1" applyBorder="1" applyAlignment="1">
      <alignment horizontal="center" vertical="center"/>
    </xf>
    <xf numFmtId="0" fontId="22" fillId="34" borderId="36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39" xfId="0" applyFont="1" applyBorder="1" applyAlignment="1">
      <alignment horizontal="center" vertical="center"/>
    </xf>
    <xf numFmtId="176" fontId="21" fillId="33" borderId="40" xfId="0" applyNumberFormat="1" applyFont="1" applyFill="1" applyBorder="1" applyAlignment="1" applyProtection="1">
      <alignment vertical="center"/>
      <protection locked="0"/>
    </xf>
    <xf numFmtId="177" fontId="21" fillId="34" borderId="41" xfId="0" applyNumberFormat="1" applyFont="1" applyFill="1" applyBorder="1" applyAlignment="1">
      <alignment vertical="center"/>
    </xf>
    <xf numFmtId="2" fontId="21" fillId="33" borderId="42" xfId="0" applyNumberFormat="1" applyFont="1" applyFill="1" applyBorder="1" applyAlignment="1" applyProtection="1">
      <alignment vertical="center"/>
      <protection locked="0"/>
    </xf>
    <xf numFmtId="1" fontId="21" fillId="33" borderId="43" xfId="0" applyNumberFormat="1" applyFont="1" applyFill="1" applyBorder="1" applyAlignment="1" applyProtection="1">
      <alignment vertical="center"/>
      <protection locked="0"/>
    </xf>
    <xf numFmtId="178" fontId="21" fillId="34" borderId="44" xfId="0" applyNumberFormat="1" applyFont="1" applyFill="1" applyBorder="1" applyAlignment="1">
      <alignment vertical="center" shrinkToFit="1"/>
    </xf>
    <xf numFmtId="177" fontId="21" fillId="34" borderId="45" xfId="0" applyNumberFormat="1" applyFont="1" applyFill="1" applyBorder="1" applyAlignment="1">
      <alignment vertical="center"/>
    </xf>
    <xf numFmtId="176" fontId="21" fillId="34" borderId="45" xfId="0" applyNumberFormat="1" applyFont="1" applyFill="1" applyBorder="1" applyAlignment="1">
      <alignment vertical="center"/>
    </xf>
    <xf numFmtId="176" fontId="22" fillId="34" borderId="44" xfId="0" applyNumberFormat="1" applyFont="1" applyFill="1" applyBorder="1" applyAlignment="1">
      <alignment horizontal="center" vertical="center"/>
    </xf>
    <xf numFmtId="0" fontId="21" fillId="34" borderId="41" xfId="0" applyFont="1" applyFill="1" applyBorder="1" applyAlignment="1">
      <alignment horizontal="center" vertical="center"/>
    </xf>
    <xf numFmtId="0" fontId="21" fillId="34" borderId="45" xfId="0" applyFont="1" applyFill="1" applyBorder="1" applyAlignment="1">
      <alignment horizontal="center" vertical="center"/>
    </xf>
    <xf numFmtId="0" fontId="22" fillId="34" borderId="43" xfId="0" applyFont="1" applyFill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2" fontId="21" fillId="33" borderId="16" xfId="0" applyNumberFormat="1" applyFont="1" applyFill="1" applyBorder="1" applyAlignment="1" applyProtection="1">
      <alignment vertical="center"/>
      <protection locked="0"/>
    </xf>
    <xf numFmtId="1" fontId="21" fillId="33" borderId="20" xfId="0" applyNumberFormat="1" applyFont="1" applyFill="1" applyBorder="1" applyAlignment="1" applyProtection="1">
      <alignment vertical="center"/>
      <protection locked="0"/>
    </xf>
    <xf numFmtId="178" fontId="21" fillId="34" borderId="19" xfId="0" applyNumberFormat="1" applyFont="1" applyFill="1" applyBorder="1" applyAlignment="1">
      <alignment vertical="center" shrinkToFit="1"/>
    </xf>
    <xf numFmtId="0" fontId="21" fillId="34" borderId="19" xfId="0" applyFont="1" applyFill="1" applyBorder="1" applyAlignment="1">
      <alignment horizontal="center" vertical="center"/>
    </xf>
    <xf numFmtId="177" fontId="21" fillId="34" borderId="0" xfId="0" applyNumberFormat="1" applyFont="1" applyFill="1" applyAlignment="1">
      <alignment vertical="center"/>
    </xf>
    <xf numFmtId="176" fontId="21" fillId="34" borderId="31" xfId="0" applyNumberFormat="1" applyFont="1" applyFill="1" applyBorder="1" applyAlignment="1">
      <alignment vertical="center"/>
    </xf>
    <xf numFmtId="176" fontId="22" fillId="34" borderId="20" xfId="0" applyNumberFormat="1" applyFont="1" applyFill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34" borderId="37" xfId="0" applyFont="1" applyFill="1" applyBorder="1" applyAlignment="1">
      <alignment horizontal="center" vertical="center"/>
    </xf>
    <xf numFmtId="176" fontId="22" fillId="34" borderId="36" xfId="0" applyNumberFormat="1" applyFont="1" applyFill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34" borderId="25" xfId="0" applyFont="1" applyFill="1" applyBorder="1" applyAlignment="1">
      <alignment horizontal="center" vertical="center"/>
    </xf>
    <xf numFmtId="2" fontId="21" fillId="33" borderId="22" xfId="0" applyNumberFormat="1" applyFont="1" applyFill="1" applyBorder="1" applyAlignment="1" applyProtection="1">
      <alignment vertical="center"/>
      <protection locked="0"/>
    </xf>
    <xf numFmtId="1" fontId="21" fillId="33" borderId="26" xfId="0" applyNumberFormat="1" applyFont="1" applyFill="1" applyBorder="1" applyAlignment="1" applyProtection="1">
      <alignment vertical="center"/>
      <protection locked="0"/>
    </xf>
    <xf numFmtId="178" fontId="21" fillId="34" borderId="23" xfId="0" applyNumberFormat="1" applyFont="1" applyFill="1" applyBorder="1" applyAlignment="1">
      <alignment vertical="center" shrinkToFit="1"/>
    </xf>
    <xf numFmtId="0" fontId="21" fillId="34" borderId="24" xfId="0" applyFont="1" applyFill="1" applyBorder="1" applyAlignment="1">
      <alignment horizontal="center" vertical="center"/>
    </xf>
    <xf numFmtId="0" fontId="21" fillId="34" borderId="23" xfId="0" applyFont="1" applyFill="1" applyBorder="1" applyAlignment="1">
      <alignment horizontal="center" vertical="center"/>
    </xf>
    <xf numFmtId="177" fontId="21" fillId="34" borderId="25" xfId="0" applyNumberFormat="1" applyFont="1" applyFill="1" applyBorder="1" applyAlignment="1">
      <alignment vertical="center"/>
    </xf>
    <xf numFmtId="176" fontId="21" fillId="34" borderId="24" xfId="0" applyNumberFormat="1" applyFont="1" applyFill="1" applyBorder="1" applyAlignment="1">
      <alignment vertical="center"/>
    </xf>
    <xf numFmtId="176" fontId="22" fillId="34" borderId="26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21" fillId="35" borderId="15" xfId="0" applyFont="1" applyFill="1" applyBorder="1" applyAlignment="1" applyProtection="1">
      <alignment horizontal="center" vertical="center"/>
      <protection/>
    </xf>
    <xf numFmtId="0" fontId="21" fillId="35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N18" sqref="N18"/>
    </sheetView>
  </sheetViews>
  <sheetFormatPr defaultColWidth="12.8515625" defaultRowHeight="12" outlineLevelCol="1"/>
  <cols>
    <col min="1" max="1" width="5.140625" style="13" customWidth="1"/>
    <col min="2" max="2" width="5.28125" style="13" customWidth="1"/>
    <col min="3" max="3" width="15.421875" style="14" customWidth="1"/>
    <col min="4" max="4" width="14.8515625" style="2" customWidth="1"/>
    <col min="5" max="5" width="4.8515625" style="13" customWidth="1"/>
    <col min="6" max="6" width="11.140625" style="2" customWidth="1"/>
    <col min="7" max="7" width="9.28125" style="2" customWidth="1"/>
    <col min="8" max="10" width="11.140625" style="2" customWidth="1"/>
    <col min="11" max="13" width="8.7109375" style="2" customWidth="1" outlineLevel="1"/>
    <col min="14" max="14" width="8.7109375" style="2" customWidth="1"/>
    <col min="15" max="16" width="11.57421875" style="2" customWidth="1" outlineLevel="1"/>
    <col min="17" max="17" width="11.421875" style="2" customWidth="1"/>
    <col min="18" max="16384" width="12.8515625" style="2" customWidth="1"/>
  </cols>
  <sheetData>
    <row r="1" spans="1:17" ht="20.2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4" customFormat="1" ht="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15" customHeight="1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s="4" customFormat="1" ht="15" customHeight="1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4" customFormat="1" ht="15" customHeight="1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s="4" customFormat="1" ht="23.25" customHeight="1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s="4" customFormat="1" ht="23.25" customHeight="1">
      <c r="A9" s="6"/>
      <c r="B9" s="6"/>
      <c r="C9" s="7"/>
      <c r="D9" s="8"/>
      <c r="E9" s="9"/>
      <c r="F9" s="10" t="s">
        <v>7</v>
      </c>
      <c r="G9" s="10"/>
      <c r="H9" s="10"/>
      <c r="I9" s="10"/>
      <c r="J9" s="10"/>
      <c r="K9" s="11" t="s">
        <v>8</v>
      </c>
      <c r="L9" s="11"/>
      <c r="M9" s="11"/>
      <c r="N9" s="11"/>
      <c r="O9" s="12" t="s">
        <v>9</v>
      </c>
      <c r="P9" s="12"/>
      <c r="Q9" s="12"/>
    </row>
    <row r="10" spans="3:17" s="13" customFormat="1" ht="51">
      <c r="C10" s="14"/>
      <c r="D10" s="15"/>
      <c r="E10" s="16" t="s">
        <v>10</v>
      </c>
      <c r="F10" s="17" t="s">
        <v>11</v>
      </c>
      <c r="G10" s="18" t="s">
        <v>11</v>
      </c>
      <c r="H10" s="17" t="s">
        <v>12</v>
      </c>
      <c r="I10" s="19" t="s">
        <v>13</v>
      </c>
      <c r="J10" s="18" t="s">
        <v>14</v>
      </c>
      <c r="K10" s="20" t="s">
        <v>15</v>
      </c>
      <c r="L10" s="18" t="s">
        <v>16</v>
      </c>
      <c r="M10" s="18" t="s">
        <v>17</v>
      </c>
      <c r="N10" s="21" t="s">
        <v>18</v>
      </c>
      <c r="O10" s="20" t="s">
        <v>16</v>
      </c>
      <c r="P10" s="18" t="s">
        <v>17</v>
      </c>
      <c r="Q10" s="22" t="s">
        <v>18</v>
      </c>
    </row>
    <row r="11" spans="1:17" s="13" customFormat="1" ht="23.25" customHeight="1">
      <c r="A11" s="23" t="s">
        <v>19</v>
      </c>
      <c r="B11" s="23"/>
      <c r="C11" s="23"/>
      <c r="D11" s="24"/>
      <c r="E11" s="25" t="s">
        <v>20</v>
      </c>
      <c r="F11" s="26" t="s">
        <v>21</v>
      </c>
      <c r="G11" s="27" t="s">
        <v>22</v>
      </c>
      <c r="H11" s="26" t="s">
        <v>23</v>
      </c>
      <c r="I11" s="28" t="s">
        <v>24</v>
      </c>
      <c r="J11" s="27" t="s">
        <v>25</v>
      </c>
      <c r="K11" s="29" t="s">
        <v>22</v>
      </c>
      <c r="L11" s="27" t="s">
        <v>22</v>
      </c>
      <c r="M11" s="27" t="s">
        <v>26</v>
      </c>
      <c r="N11" s="26" t="s">
        <v>27</v>
      </c>
      <c r="O11" s="29" t="s">
        <v>22</v>
      </c>
      <c r="P11" s="27" t="s">
        <v>26</v>
      </c>
      <c r="Q11" s="30" t="s">
        <v>27</v>
      </c>
    </row>
    <row r="12" spans="1:17" ht="24" customHeight="1">
      <c r="A12" s="6" t="s">
        <v>28</v>
      </c>
      <c r="B12" s="89">
        <v>1</v>
      </c>
      <c r="C12" s="31" t="s">
        <v>29</v>
      </c>
      <c r="D12" s="32" t="s">
        <v>30</v>
      </c>
      <c r="E12" s="33">
        <v>0</v>
      </c>
      <c r="F12" s="34">
        <v>10</v>
      </c>
      <c r="G12" s="35">
        <f aca="true" t="shared" si="0" ref="G12:G24">F12/1000</f>
        <v>0.01</v>
      </c>
      <c r="H12" s="36" t="s">
        <v>31</v>
      </c>
      <c r="I12" s="37" t="s">
        <v>31</v>
      </c>
      <c r="J12" s="38" t="s">
        <v>31</v>
      </c>
      <c r="K12" s="39" t="s">
        <v>31</v>
      </c>
      <c r="L12" s="40" t="s">
        <v>31</v>
      </c>
      <c r="M12" s="40" t="s">
        <v>31</v>
      </c>
      <c r="N12" s="41" t="s">
        <v>31</v>
      </c>
      <c r="O12" s="39" t="s">
        <v>31</v>
      </c>
      <c r="P12" s="40" t="s">
        <v>31</v>
      </c>
      <c r="Q12" s="42" t="s">
        <v>31</v>
      </c>
    </row>
    <row r="13" spans="1:17" ht="24" customHeight="1">
      <c r="A13" s="6" t="s">
        <v>32</v>
      </c>
      <c r="B13" s="90">
        <v>0</v>
      </c>
      <c r="C13" s="31" t="s">
        <v>33</v>
      </c>
      <c r="D13" s="32"/>
      <c r="E13" s="43">
        <v>1</v>
      </c>
      <c r="F13" s="44">
        <v>10</v>
      </c>
      <c r="G13" s="45">
        <f t="shared" si="0"/>
        <v>0.01</v>
      </c>
      <c r="H13" s="46">
        <v>50</v>
      </c>
      <c r="I13" s="47">
        <v>50</v>
      </c>
      <c r="J13" s="48">
        <f aca="true" t="shared" si="1" ref="J13:J36">H13/10000*I13/1000*1.2</f>
        <v>0.0003</v>
      </c>
      <c r="K13" s="45">
        <f aca="true" t="shared" si="2" ref="K13:K24">$G$12+$B$12*SUM($G$13:$G$24)-$G13</f>
        <v>0.04</v>
      </c>
      <c r="L13" s="49">
        <f aca="true" t="shared" si="3" ref="L13:L24">1/(1/K13+1/G13)</f>
        <v>0.008</v>
      </c>
      <c r="M13" s="50">
        <f aca="true" t="shared" si="4" ref="M13:M24">(H13/10000)^2*$B$14*101300/L13</f>
        <v>316.5625</v>
      </c>
      <c r="N13" s="51">
        <f aca="true" t="shared" si="5" ref="N13:N24">SQRT(M13/J13)/2/3.14</f>
        <v>163.57218778382654</v>
      </c>
      <c r="O13" s="52" t="s">
        <v>31</v>
      </c>
      <c r="P13" s="53" t="s">
        <v>31</v>
      </c>
      <c r="Q13" s="54" t="s">
        <v>31</v>
      </c>
    </row>
    <row r="14" spans="1:17" ht="24" customHeight="1">
      <c r="A14" s="6" t="s">
        <v>34</v>
      </c>
      <c r="B14" s="91">
        <v>1</v>
      </c>
      <c r="C14" s="55" t="s">
        <v>35</v>
      </c>
      <c r="D14" s="32"/>
      <c r="E14" s="43">
        <v>2</v>
      </c>
      <c r="F14" s="44">
        <v>10</v>
      </c>
      <c r="G14" s="45">
        <f t="shared" si="0"/>
        <v>0.01</v>
      </c>
      <c r="H14" s="46">
        <v>50</v>
      </c>
      <c r="I14" s="47">
        <v>50</v>
      </c>
      <c r="J14" s="48">
        <f t="shared" si="1"/>
        <v>0.0003</v>
      </c>
      <c r="K14" s="45">
        <f t="shared" si="2"/>
        <v>0.04</v>
      </c>
      <c r="L14" s="49">
        <f t="shared" si="3"/>
        <v>0.008</v>
      </c>
      <c r="M14" s="50">
        <f t="shared" si="4"/>
        <v>316.5625</v>
      </c>
      <c r="N14" s="51">
        <f t="shared" si="5"/>
        <v>163.57218778382654</v>
      </c>
      <c r="O14" s="52" t="s">
        <v>31</v>
      </c>
      <c r="P14" s="53" t="s">
        <v>31</v>
      </c>
      <c r="Q14" s="54" t="s">
        <v>31</v>
      </c>
    </row>
    <row r="15" spans="4:17" ht="24" customHeight="1">
      <c r="D15" s="32"/>
      <c r="E15" s="43">
        <v>3</v>
      </c>
      <c r="F15" s="44">
        <v>10</v>
      </c>
      <c r="G15" s="45">
        <f t="shared" si="0"/>
        <v>0.01</v>
      </c>
      <c r="H15" s="46">
        <v>50</v>
      </c>
      <c r="I15" s="47">
        <v>50</v>
      </c>
      <c r="J15" s="48">
        <f t="shared" si="1"/>
        <v>0.0003</v>
      </c>
      <c r="K15" s="45">
        <f t="shared" si="2"/>
        <v>0.04</v>
      </c>
      <c r="L15" s="49">
        <f t="shared" si="3"/>
        <v>0.008</v>
      </c>
      <c r="M15" s="50">
        <f t="shared" si="4"/>
        <v>316.5625</v>
      </c>
      <c r="N15" s="51">
        <f t="shared" si="5"/>
        <v>163.57218778382654</v>
      </c>
      <c r="O15" s="52" t="s">
        <v>31</v>
      </c>
      <c r="P15" s="53" t="s">
        <v>31</v>
      </c>
      <c r="Q15" s="54" t="s">
        <v>31</v>
      </c>
    </row>
    <row r="16" spans="4:17" ht="24" customHeight="1">
      <c r="D16" s="32"/>
      <c r="E16" s="43">
        <v>4</v>
      </c>
      <c r="F16" s="44">
        <v>10</v>
      </c>
      <c r="G16" s="45">
        <f t="shared" si="0"/>
        <v>0.01</v>
      </c>
      <c r="H16" s="46">
        <v>50</v>
      </c>
      <c r="I16" s="47">
        <v>50</v>
      </c>
      <c r="J16" s="48">
        <f t="shared" si="1"/>
        <v>0.0003</v>
      </c>
      <c r="K16" s="45">
        <f t="shared" si="2"/>
        <v>0.04</v>
      </c>
      <c r="L16" s="49">
        <f t="shared" si="3"/>
        <v>0.008</v>
      </c>
      <c r="M16" s="50">
        <f t="shared" si="4"/>
        <v>316.5625</v>
      </c>
      <c r="N16" s="51">
        <f t="shared" si="5"/>
        <v>163.57218778382654</v>
      </c>
      <c r="O16" s="52" t="s">
        <v>31</v>
      </c>
      <c r="P16" s="53" t="s">
        <v>31</v>
      </c>
      <c r="Q16" s="54" t="s">
        <v>31</v>
      </c>
    </row>
    <row r="17" spans="4:17" ht="24" customHeight="1">
      <c r="D17" s="32"/>
      <c r="E17" s="43">
        <v>5</v>
      </c>
      <c r="F17" s="44">
        <v>0</v>
      </c>
      <c r="G17" s="45">
        <f t="shared" si="0"/>
        <v>0</v>
      </c>
      <c r="H17" s="46">
        <v>0</v>
      </c>
      <c r="I17" s="47">
        <v>0</v>
      </c>
      <c r="J17" s="48">
        <f t="shared" si="1"/>
        <v>0</v>
      </c>
      <c r="K17" s="45">
        <f t="shared" si="2"/>
        <v>0.05</v>
      </c>
      <c r="L17" s="49" t="e">
        <f t="shared" si="3"/>
        <v>#DIV/0!</v>
      </c>
      <c r="M17" s="50" t="e">
        <f t="shared" si="4"/>
        <v>#DIV/0!</v>
      </c>
      <c r="N17" s="51" t="e">
        <f t="shared" si="5"/>
        <v>#DIV/0!</v>
      </c>
      <c r="O17" s="52" t="s">
        <v>31</v>
      </c>
      <c r="P17" s="53" t="s">
        <v>31</v>
      </c>
      <c r="Q17" s="54" t="s">
        <v>31</v>
      </c>
    </row>
    <row r="18" spans="4:17" ht="24" customHeight="1">
      <c r="D18" s="32"/>
      <c r="E18" s="43">
        <v>6</v>
      </c>
      <c r="F18" s="44">
        <v>0</v>
      </c>
      <c r="G18" s="45">
        <f t="shared" si="0"/>
        <v>0</v>
      </c>
      <c r="H18" s="46">
        <v>0</v>
      </c>
      <c r="I18" s="47">
        <v>0</v>
      </c>
      <c r="J18" s="48">
        <f t="shared" si="1"/>
        <v>0</v>
      </c>
      <c r="K18" s="45">
        <f t="shared" si="2"/>
        <v>0.05</v>
      </c>
      <c r="L18" s="49" t="e">
        <f t="shared" si="3"/>
        <v>#DIV/0!</v>
      </c>
      <c r="M18" s="50" t="e">
        <f t="shared" si="4"/>
        <v>#DIV/0!</v>
      </c>
      <c r="N18" s="51" t="e">
        <f t="shared" si="5"/>
        <v>#DIV/0!</v>
      </c>
      <c r="O18" s="52" t="s">
        <v>31</v>
      </c>
      <c r="P18" s="53" t="s">
        <v>31</v>
      </c>
      <c r="Q18" s="54" t="s">
        <v>31</v>
      </c>
    </row>
    <row r="19" spans="4:17" ht="24" customHeight="1">
      <c r="D19" s="32"/>
      <c r="E19" s="43">
        <v>7</v>
      </c>
      <c r="F19" s="44">
        <v>0</v>
      </c>
      <c r="G19" s="45">
        <f t="shared" si="0"/>
        <v>0</v>
      </c>
      <c r="H19" s="46">
        <v>0</v>
      </c>
      <c r="I19" s="47">
        <v>0</v>
      </c>
      <c r="J19" s="48">
        <f t="shared" si="1"/>
        <v>0</v>
      </c>
      <c r="K19" s="45">
        <f t="shared" si="2"/>
        <v>0.05</v>
      </c>
      <c r="L19" s="49" t="e">
        <f t="shared" si="3"/>
        <v>#DIV/0!</v>
      </c>
      <c r="M19" s="50" t="e">
        <f t="shared" si="4"/>
        <v>#DIV/0!</v>
      </c>
      <c r="N19" s="51" t="e">
        <f t="shared" si="5"/>
        <v>#DIV/0!</v>
      </c>
      <c r="O19" s="52" t="s">
        <v>31</v>
      </c>
      <c r="P19" s="53" t="s">
        <v>31</v>
      </c>
      <c r="Q19" s="54" t="s">
        <v>31</v>
      </c>
    </row>
    <row r="20" spans="4:17" ht="24" customHeight="1">
      <c r="D20" s="32"/>
      <c r="E20" s="43">
        <v>8</v>
      </c>
      <c r="F20" s="44">
        <v>0</v>
      </c>
      <c r="G20" s="45">
        <f t="shared" si="0"/>
        <v>0</v>
      </c>
      <c r="H20" s="46">
        <v>0</v>
      </c>
      <c r="I20" s="47">
        <v>0</v>
      </c>
      <c r="J20" s="48">
        <f t="shared" si="1"/>
        <v>0</v>
      </c>
      <c r="K20" s="45">
        <f t="shared" si="2"/>
        <v>0.05</v>
      </c>
      <c r="L20" s="49" t="e">
        <f t="shared" si="3"/>
        <v>#DIV/0!</v>
      </c>
      <c r="M20" s="50" t="e">
        <f t="shared" si="4"/>
        <v>#DIV/0!</v>
      </c>
      <c r="N20" s="51" t="e">
        <f t="shared" si="5"/>
        <v>#DIV/0!</v>
      </c>
      <c r="O20" s="52" t="s">
        <v>31</v>
      </c>
      <c r="P20" s="53" t="s">
        <v>31</v>
      </c>
      <c r="Q20" s="54" t="s">
        <v>31</v>
      </c>
    </row>
    <row r="21" spans="4:17" ht="24" customHeight="1">
      <c r="D21" s="32"/>
      <c r="E21" s="43">
        <v>9</v>
      </c>
      <c r="F21" s="44">
        <v>0</v>
      </c>
      <c r="G21" s="45">
        <f t="shared" si="0"/>
        <v>0</v>
      </c>
      <c r="H21" s="46">
        <v>0</v>
      </c>
      <c r="I21" s="47">
        <v>0</v>
      </c>
      <c r="J21" s="48">
        <f t="shared" si="1"/>
        <v>0</v>
      </c>
      <c r="K21" s="45">
        <f t="shared" si="2"/>
        <v>0.05</v>
      </c>
      <c r="L21" s="49" t="e">
        <f t="shared" si="3"/>
        <v>#DIV/0!</v>
      </c>
      <c r="M21" s="50" t="e">
        <f t="shared" si="4"/>
        <v>#DIV/0!</v>
      </c>
      <c r="N21" s="51" t="e">
        <f t="shared" si="5"/>
        <v>#DIV/0!</v>
      </c>
      <c r="O21" s="52" t="s">
        <v>31</v>
      </c>
      <c r="P21" s="53" t="s">
        <v>31</v>
      </c>
      <c r="Q21" s="54" t="s">
        <v>31</v>
      </c>
    </row>
    <row r="22" spans="4:17" ht="24" customHeight="1">
      <c r="D22" s="32"/>
      <c r="E22" s="43">
        <v>10</v>
      </c>
      <c r="F22" s="44">
        <v>0</v>
      </c>
      <c r="G22" s="45">
        <f t="shared" si="0"/>
        <v>0</v>
      </c>
      <c r="H22" s="46">
        <v>0</v>
      </c>
      <c r="I22" s="47">
        <v>0</v>
      </c>
      <c r="J22" s="48">
        <f t="shared" si="1"/>
        <v>0</v>
      </c>
      <c r="K22" s="45">
        <f t="shared" si="2"/>
        <v>0.05</v>
      </c>
      <c r="L22" s="49" t="e">
        <f t="shared" si="3"/>
        <v>#DIV/0!</v>
      </c>
      <c r="M22" s="50" t="e">
        <f t="shared" si="4"/>
        <v>#DIV/0!</v>
      </c>
      <c r="N22" s="51" t="e">
        <f t="shared" si="5"/>
        <v>#DIV/0!</v>
      </c>
      <c r="O22" s="52" t="s">
        <v>31</v>
      </c>
      <c r="P22" s="53" t="s">
        <v>31</v>
      </c>
      <c r="Q22" s="54" t="s">
        <v>31</v>
      </c>
    </row>
    <row r="23" spans="4:17" ht="24" customHeight="1">
      <c r="D23" s="32"/>
      <c r="E23" s="43">
        <v>11</v>
      </c>
      <c r="F23" s="44">
        <v>0</v>
      </c>
      <c r="G23" s="45">
        <f t="shared" si="0"/>
        <v>0</v>
      </c>
      <c r="H23" s="46">
        <v>0</v>
      </c>
      <c r="I23" s="47">
        <v>0</v>
      </c>
      <c r="J23" s="48">
        <f t="shared" si="1"/>
        <v>0</v>
      </c>
      <c r="K23" s="45">
        <f t="shared" si="2"/>
        <v>0.05</v>
      </c>
      <c r="L23" s="49" t="e">
        <f t="shared" si="3"/>
        <v>#DIV/0!</v>
      </c>
      <c r="M23" s="50" t="e">
        <f t="shared" si="4"/>
        <v>#DIV/0!</v>
      </c>
      <c r="N23" s="51" t="e">
        <f t="shared" si="5"/>
        <v>#DIV/0!</v>
      </c>
      <c r="O23" s="52" t="s">
        <v>31</v>
      </c>
      <c r="P23" s="53" t="s">
        <v>31</v>
      </c>
      <c r="Q23" s="54" t="s">
        <v>31</v>
      </c>
    </row>
    <row r="24" spans="4:17" ht="24" customHeight="1">
      <c r="D24" s="32"/>
      <c r="E24" s="56">
        <v>12</v>
      </c>
      <c r="F24" s="57">
        <v>0</v>
      </c>
      <c r="G24" s="58">
        <f t="shared" si="0"/>
        <v>0</v>
      </c>
      <c r="H24" s="59">
        <v>0</v>
      </c>
      <c r="I24" s="60">
        <v>0</v>
      </c>
      <c r="J24" s="61">
        <f t="shared" si="1"/>
        <v>0</v>
      </c>
      <c r="K24" s="58">
        <f t="shared" si="2"/>
        <v>0.05</v>
      </c>
      <c r="L24" s="62" t="e">
        <f t="shared" si="3"/>
        <v>#DIV/0!</v>
      </c>
      <c r="M24" s="63" t="e">
        <f t="shared" si="4"/>
        <v>#DIV/0!</v>
      </c>
      <c r="N24" s="64" t="e">
        <f t="shared" si="5"/>
        <v>#DIV/0!</v>
      </c>
      <c r="O24" s="65" t="s">
        <v>31</v>
      </c>
      <c r="P24" s="66" t="s">
        <v>31</v>
      </c>
      <c r="Q24" s="67" t="s">
        <v>31</v>
      </c>
    </row>
    <row r="25" spans="4:17" ht="24" customHeight="1">
      <c r="D25" s="32" t="s">
        <v>36</v>
      </c>
      <c r="E25" s="33">
        <v>13</v>
      </c>
      <c r="F25" s="68" t="s">
        <v>31</v>
      </c>
      <c r="G25" s="39" t="s">
        <v>31</v>
      </c>
      <c r="H25" s="69">
        <v>50</v>
      </c>
      <c r="I25" s="70">
        <v>50</v>
      </c>
      <c r="J25" s="71">
        <f t="shared" si="1"/>
        <v>0.0003</v>
      </c>
      <c r="K25" s="39" t="s">
        <v>31</v>
      </c>
      <c r="L25" s="40" t="s">
        <v>31</v>
      </c>
      <c r="M25" s="40" t="s">
        <v>31</v>
      </c>
      <c r="N25" s="72" t="s">
        <v>31</v>
      </c>
      <c r="O25" s="73">
        <f aca="true" t="shared" si="6" ref="O25:O36">G13+$G$12*$B$13</f>
        <v>0.01</v>
      </c>
      <c r="P25" s="74">
        <f aca="true" t="shared" si="7" ref="P25:P36">(H25/10000)^2*$B$14*101300/O25</f>
        <v>253.25000000000003</v>
      </c>
      <c r="Q25" s="75">
        <f aca="true" t="shared" si="8" ref="Q25:Q36">SQRT(P25/J25)/2/3.14</f>
        <v>146.30341244519875</v>
      </c>
    </row>
    <row r="26" spans="4:17" ht="24" customHeight="1">
      <c r="D26" s="32"/>
      <c r="E26" s="43">
        <v>14</v>
      </c>
      <c r="F26" s="76" t="s">
        <v>31</v>
      </c>
      <c r="G26" s="52" t="s">
        <v>31</v>
      </c>
      <c r="H26" s="46">
        <v>50</v>
      </c>
      <c r="I26" s="47">
        <v>50</v>
      </c>
      <c r="J26" s="48">
        <f t="shared" si="1"/>
        <v>0.0003</v>
      </c>
      <c r="K26" s="52" t="s">
        <v>31</v>
      </c>
      <c r="L26" s="53" t="s">
        <v>31</v>
      </c>
      <c r="M26" s="53" t="s">
        <v>31</v>
      </c>
      <c r="N26" s="77" t="s">
        <v>31</v>
      </c>
      <c r="O26" s="45">
        <f t="shared" si="6"/>
        <v>0.01</v>
      </c>
      <c r="P26" s="50">
        <f t="shared" si="7"/>
        <v>253.25000000000003</v>
      </c>
      <c r="Q26" s="78">
        <f t="shared" si="8"/>
        <v>146.30341244519875</v>
      </c>
    </row>
    <row r="27" spans="4:17" ht="24" customHeight="1">
      <c r="D27" s="32"/>
      <c r="E27" s="43">
        <v>15</v>
      </c>
      <c r="F27" s="76" t="s">
        <v>31</v>
      </c>
      <c r="G27" s="52" t="s">
        <v>31</v>
      </c>
      <c r="H27" s="46">
        <v>50</v>
      </c>
      <c r="I27" s="47">
        <v>50</v>
      </c>
      <c r="J27" s="48">
        <f t="shared" si="1"/>
        <v>0.0003</v>
      </c>
      <c r="K27" s="52" t="s">
        <v>31</v>
      </c>
      <c r="L27" s="53" t="s">
        <v>31</v>
      </c>
      <c r="M27" s="53" t="s">
        <v>31</v>
      </c>
      <c r="N27" s="77" t="s">
        <v>31</v>
      </c>
      <c r="O27" s="45">
        <f t="shared" si="6"/>
        <v>0.01</v>
      </c>
      <c r="P27" s="50">
        <f t="shared" si="7"/>
        <v>253.25000000000003</v>
      </c>
      <c r="Q27" s="78">
        <f t="shared" si="8"/>
        <v>146.30341244519875</v>
      </c>
    </row>
    <row r="28" spans="4:17" ht="24" customHeight="1">
      <c r="D28" s="32"/>
      <c r="E28" s="43">
        <v>16</v>
      </c>
      <c r="F28" s="76" t="s">
        <v>31</v>
      </c>
      <c r="G28" s="52" t="s">
        <v>31</v>
      </c>
      <c r="H28" s="46">
        <v>50</v>
      </c>
      <c r="I28" s="47">
        <v>50</v>
      </c>
      <c r="J28" s="48">
        <f t="shared" si="1"/>
        <v>0.0003</v>
      </c>
      <c r="K28" s="52" t="s">
        <v>31</v>
      </c>
      <c r="L28" s="53" t="s">
        <v>31</v>
      </c>
      <c r="M28" s="53" t="s">
        <v>31</v>
      </c>
      <c r="N28" s="77" t="s">
        <v>31</v>
      </c>
      <c r="O28" s="45">
        <f t="shared" si="6"/>
        <v>0.01</v>
      </c>
      <c r="P28" s="50">
        <f t="shared" si="7"/>
        <v>253.25000000000003</v>
      </c>
      <c r="Q28" s="78">
        <f t="shared" si="8"/>
        <v>146.30341244519875</v>
      </c>
    </row>
    <row r="29" spans="4:17" ht="24" customHeight="1">
      <c r="D29" s="32"/>
      <c r="E29" s="43">
        <v>17</v>
      </c>
      <c r="F29" s="76" t="s">
        <v>31</v>
      </c>
      <c r="G29" s="52" t="s">
        <v>31</v>
      </c>
      <c r="H29" s="46">
        <v>0</v>
      </c>
      <c r="I29" s="47">
        <v>0</v>
      </c>
      <c r="J29" s="48">
        <f t="shared" si="1"/>
        <v>0</v>
      </c>
      <c r="K29" s="52" t="s">
        <v>31</v>
      </c>
      <c r="L29" s="53" t="s">
        <v>31</v>
      </c>
      <c r="M29" s="53" t="s">
        <v>31</v>
      </c>
      <c r="N29" s="77" t="s">
        <v>31</v>
      </c>
      <c r="O29" s="45">
        <f t="shared" si="6"/>
        <v>0</v>
      </c>
      <c r="P29" s="50" t="e">
        <f t="shared" si="7"/>
        <v>#DIV/0!</v>
      </c>
      <c r="Q29" s="78" t="e">
        <f t="shared" si="8"/>
        <v>#DIV/0!</v>
      </c>
    </row>
    <row r="30" spans="4:17" ht="24" customHeight="1">
      <c r="D30" s="32"/>
      <c r="E30" s="43">
        <v>18</v>
      </c>
      <c r="F30" s="76" t="s">
        <v>31</v>
      </c>
      <c r="G30" s="52" t="s">
        <v>31</v>
      </c>
      <c r="H30" s="46">
        <v>0</v>
      </c>
      <c r="I30" s="47">
        <v>0</v>
      </c>
      <c r="J30" s="48">
        <f t="shared" si="1"/>
        <v>0</v>
      </c>
      <c r="K30" s="52" t="s">
        <v>31</v>
      </c>
      <c r="L30" s="53" t="s">
        <v>31</v>
      </c>
      <c r="M30" s="53" t="s">
        <v>31</v>
      </c>
      <c r="N30" s="77" t="s">
        <v>31</v>
      </c>
      <c r="O30" s="45">
        <f t="shared" si="6"/>
        <v>0</v>
      </c>
      <c r="P30" s="50" t="e">
        <f t="shared" si="7"/>
        <v>#DIV/0!</v>
      </c>
      <c r="Q30" s="78" t="e">
        <f t="shared" si="8"/>
        <v>#DIV/0!</v>
      </c>
    </row>
    <row r="31" spans="4:17" ht="24" customHeight="1">
      <c r="D31" s="32"/>
      <c r="E31" s="43">
        <v>19</v>
      </c>
      <c r="F31" s="76" t="s">
        <v>31</v>
      </c>
      <c r="G31" s="52" t="s">
        <v>31</v>
      </c>
      <c r="H31" s="46">
        <v>0</v>
      </c>
      <c r="I31" s="47">
        <v>0</v>
      </c>
      <c r="J31" s="48">
        <f t="shared" si="1"/>
        <v>0</v>
      </c>
      <c r="K31" s="52" t="s">
        <v>31</v>
      </c>
      <c r="L31" s="53" t="s">
        <v>31</v>
      </c>
      <c r="M31" s="53" t="s">
        <v>31</v>
      </c>
      <c r="N31" s="77" t="s">
        <v>31</v>
      </c>
      <c r="O31" s="45">
        <f t="shared" si="6"/>
        <v>0</v>
      </c>
      <c r="P31" s="50" t="e">
        <f t="shared" si="7"/>
        <v>#DIV/0!</v>
      </c>
      <c r="Q31" s="78" t="e">
        <f t="shared" si="8"/>
        <v>#DIV/0!</v>
      </c>
    </row>
    <row r="32" spans="4:17" ht="24" customHeight="1">
      <c r="D32" s="32"/>
      <c r="E32" s="43">
        <v>20</v>
      </c>
      <c r="F32" s="76" t="s">
        <v>31</v>
      </c>
      <c r="G32" s="52" t="s">
        <v>31</v>
      </c>
      <c r="H32" s="46">
        <v>0</v>
      </c>
      <c r="I32" s="47">
        <v>0</v>
      </c>
      <c r="J32" s="48">
        <f t="shared" si="1"/>
        <v>0</v>
      </c>
      <c r="K32" s="52" t="s">
        <v>31</v>
      </c>
      <c r="L32" s="53" t="s">
        <v>31</v>
      </c>
      <c r="M32" s="53" t="s">
        <v>31</v>
      </c>
      <c r="N32" s="77" t="s">
        <v>31</v>
      </c>
      <c r="O32" s="45">
        <f t="shared" si="6"/>
        <v>0</v>
      </c>
      <c r="P32" s="50" t="e">
        <f t="shared" si="7"/>
        <v>#DIV/0!</v>
      </c>
      <c r="Q32" s="78" t="e">
        <f t="shared" si="8"/>
        <v>#DIV/0!</v>
      </c>
    </row>
    <row r="33" spans="4:17" ht="24" customHeight="1">
      <c r="D33" s="32"/>
      <c r="E33" s="43">
        <v>21</v>
      </c>
      <c r="F33" s="76" t="s">
        <v>31</v>
      </c>
      <c r="G33" s="52" t="s">
        <v>31</v>
      </c>
      <c r="H33" s="46">
        <v>0</v>
      </c>
      <c r="I33" s="47">
        <v>0</v>
      </c>
      <c r="J33" s="48">
        <f t="shared" si="1"/>
        <v>0</v>
      </c>
      <c r="K33" s="52" t="s">
        <v>31</v>
      </c>
      <c r="L33" s="53" t="s">
        <v>31</v>
      </c>
      <c r="M33" s="53" t="s">
        <v>31</v>
      </c>
      <c r="N33" s="77" t="s">
        <v>31</v>
      </c>
      <c r="O33" s="45">
        <f t="shared" si="6"/>
        <v>0</v>
      </c>
      <c r="P33" s="50" t="e">
        <f t="shared" si="7"/>
        <v>#DIV/0!</v>
      </c>
      <c r="Q33" s="78" t="e">
        <f t="shared" si="8"/>
        <v>#DIV/0!</v>
      </c>
    </row>
    <row r="34" spans="4:17" ht="24" customHeight="1">
      <c r="D34" s="32"/>
      <c r="E34" s="43">
        <v>22</v>
      </c>
      <c r="F34" s="76" t="s">
        <v>31</v>
      </c>
      <c r="G34" s="52" t="s">
        <v>31</v>
      </c>
      <c r="H34" s="46">
        <v>0</v>
      </c>
      <c r="I34" s="47">
        <v>0</v>
      </c>
      <c r="J34" s="48">
        <f t="shared" si="1"/>
        <v>0</v>
      </c>
      <c r="K34" s="52" t="s">
        <v>31</v>
      </c>
      <c r="L34" s="53" t="s">
        <v>31</v>
      </c>
      <c r="M34" s="53" t="s">
        <v>31</v>
      </c>
      <c r="N34" s="77" t="s">
        <v>31</v>
      </c>
      <c r="O34" s="45">
        <f t="shared" si="6"/>
        <v>0</v>
      </c>
      <c r="P34" s="50" t="e">
        <f t="shared" si="7"/>
        <v>#DIV/0!</v>
      </c>
      <c r="Q34" s="78" t="e">
        <f t="shared" si="8"/>
        <v>#DIV/0!</v>
      </c>
    </row>
    <row r="35" spans="4:17" ht="24" customHeight="1">
      <c r="D35" s="32"/>
      <c r="E35" s="43">
        <v>23</v>
      </c>
      <c r="F35" s="76" t="s">
        <v>31</v>
      </c>
      <c r="G35" s="52" t="s">
        <v>31</v>
      </c>
      <c r="H35" s="46">
        <v>0</v>
      </c>
      <c r="I35" s="47">
        <v>0</v>
      </c>
      <c r="J35" s="48">
        <f t="shared" si="1"/>
        <v>0</v>
      </c>
      <c r="K35" s="52" t="s">
        <v>31</v>
      </c>
      <c r="L35" s="53" t="s">
        <v>31</v>
      </c>
      <c r="M35" s="53" t="s">
        <v>31</v>
      </c>
      <c r="N35" s="77" t="s">
        <v>31</v>
      </c>
      <c r="O35" s="45">
        <f t="shared" si="6"/>
        <v>0</v>
      </c>
      <c r="P35" s="50" t="e">
        <f t="shared" si="7"/>
        <v>#DIV/0!</v>
      </c>
      <c r="Q35" s="78" t="e">
        <f t="shared" si="8"/>
        <v>#DIV/0!</v>
      </c>
    </row>
    <row r="36" spans="4:17" ht="24" customHeight="1">
      <c r="D36" s="32"/>
      <c r="E36" s="79">
        <v>24</v>
      </c>
      <c r="F36" s="27" t="s">
        <v>31</v>
      </c>
      <c r="G36" s="80" t="s">
        <v>31</v>
      </c>
      <c r="H36" s="81">
        <v>0</v>
      </c>
      <c r="I36" s="82">
        <v>0</v>
      </c>
      <c r="J36" s="83">
        <f t="shared" si="1"/>
        <v>0</v>
      </c>
      <c r="K36" s="80" t="s">
        <v>31</v>
      </c>
      <c r="L36" s="84" t="s">
        <v>31</v>
      </c>
      <c r="M36" s="84" t="s">
        <v>31</v>
      </c>
      <c r="N36" s="85" t="s">
        <v>31</v>
      </c>
      <c r="O36" s="86">
        <f t="shared" si="6"/>
        <v>0</v>
      </c>
      <c r="P36" s="87" t="e">
        <f t="shared" si="7"/>
        <v>#DIV/0!</v>
      </c>
      <c r="Q36" s="88" t="e">
        <f t="shared" si="8"/>
        <v>#DIV/0!</v>
      </c>
    </row>
  </sheetData>
  <sheetProtection sheet="1" formatCells="0" insertColumns="0" insertRows="0" insertHyperlinks="0" deleteColumns="0" deleteRows="0" sort="0" autoFilter="0" pivotTables="0"/>
  <mergeCells count="14">
    <mergeCell ref="D12:D24"/>
    <mergeCell ref="D25:D36"/>
    <mergeCell ref="A7:Q7"/>
    <mergeCell ref="A8:Q8"/>
    <mergeCell ref="F9:J9"/>
    <mergeCell ref="K9:N9"/>
    <mergeCell ref="O9:Q9"/>
    <mergeCell ref="A11:C11"/>
    <mergeCell ref="A1:Q1"/>
    <mergeCell ref="A2:Q2"/>
    <mergeCell ref="A3:Q3"/>
    <mergeCell ref="A4:Q4"/>
    <mergeCell ref="A5:Q5"/>
    <mergeCell ref="A6:Q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8515625" defaultRowHeight="12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SuzukiSh</cp:lastModifiedBy>
  <dcterms:modified xsi:type="dcterms:W3CDTF">2011-02-09T09:11:32Z</dcterms:modified>
  <cp:category/>
  <cp:version/>
  <cp:contentType/>
  <cp:contentStatus/>
</cp:coreProperties>
</file>